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本科生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<sst xmlns="http://schemas.openxmlformats.org/spreadsheetml/2006/main" count="32" uniqueCount="28">
  <si>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r>
      <t>附件2：</t>
    </r>
    <r>
      <rPr>
        <sz val="18"/>
        <rFont val="宋体"/>
        <family val="0"/>
      </rPr>
      <t xml:space="preserve">                     </t>
    </r>
    <r>
      <rPr>
        <sz val="18"/>
        <rFont val="黑体"/>
        <family val="3"/>
      </rPr>
      <t>2014–2015学年本科生评优指标分配表</t>
    </r>
  </si>
  <si>
    <t>院（系）</t>
  </si>
  <si>
    <t>参评人数</t>
  </si>
  <si>
    <t>班级数</t>
  </si>
  <si>
    <t>一等优
秀学生</t>
  </si>
  <si>
    <t>二等优
秀学生</t>
  </si>
  <si>
    <t>一等优秀学生干部</t>
  </si>
  <si>
    <t>二等优秀学生干部</t>
  </si>
  <si>
    <t>三等奖</t>
  </si>
  <si>
    <t>社会活
动单项奖</t>
  </si>
  <si>
    <t>文体单项奖</t>
  </si>
  <si>
    <t>先进班集体</t>
  </si>
  <si>
    <t>文明宿舍</t>
  </si>
  <si>
    <t>建筑学院</t>
  </si>
  <si>
    <t>土木学院</t>
  </si>
  <si>
    <t>环境学院</t>
  </si>
  <si>
    <t>管理学院</t>
  </si>
  <si>
    <t>冶金学院</t>
  </si>
  <si>
    <t>信控学院</t>
  </si>
  <si>
    <t>机电学院</t>
  </si>
  <si>
    <t>材料学院</t>
  </si>
  <si>
    <t>理 学 院</t>
  </si>
  <si>
    <t>艺术学院</t>
  </si>
  <si>
    <t>文学院</t>
  </si>
  <si>
    <t>体 育 系</t>
  </si>
  <si>
    <t>校团委</t>
  </si>
  <si>
    <t>/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</si>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</sst>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8"/>
      <color indexed="1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8" borderId="1" applyNumberFormat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2" applyNumberFormat="0" applyFill="0" applyAlignment="0" applyProtection="0"/>
    <xf numFmtId="0" fontId="7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5" borderId="1" applyNumberFormat="0" applyAlignment="0" applyProtection="0"/>
    <xf numFmtId="0" fontId="6" fillId="2" borderId="0" applyNumberFormat="0" applyBorder="0" applyAlignment="0" applyProtection="0"/>
    <xf numFmtId="0" fontId="15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21" borderId="0" applyNumberFormat="0" applyBorder="0" applyAlignment="0" applyProtection="0"/>
    <xf numFmtId="0" fontId="16" fillId="0" borderId="3" applyNumberFormat="0" applyFill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21" fillId="5" borderId="4" applyNumberFormat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20" fillId="0" borderId="7" applyNumberFormat="0" applyFill="0" applyAlignment="0" applyProtection="0"/>
    <xf numFmtId="0" fontId="19" fillId="24" borderId="8" applyNumberFormat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0" fillId="1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 wrapText="1"/>
    </xf>
    <xf numFmtId="178" fontId="0" fillId="0" borderId="0" xfId="0" applyNumberFormat="1" applyAlignment="1">
      <alignment vertical="center"/>
    </xf>
    <xf numFmtId="178" fontId="0" fillId="15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178" fontId="1" fillId="0" borderId="0" xfId="0" applyNumberFormat="1" applyFon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2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5" borderId="11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0" fillId="5" borderId="13" xfId="0" applyNumberFormat="1" applyFont="1" applyFill="1" applyBorder="1" applyAlignment="1">
      <alignment horizontal="center" vertical="center" wrapText="1"/>
    </xf>
  </cellXfs>
  <cellStyles count="71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强调文字颜色 4" xfId="20"/>
    <cellStyle name="20% - 强调文字颜色 2" xfId="21"/>
    <cellStyle name="60% - 着色 1" xfId="22"/>
    <cellStyle name="40% - 着色 3" xfId="23"/>
    <cellStyle name="标题" xfId="24"/>
    <cellStyle name="Currency [0]" xfId="25"/>
    <cellStyle name="20% - 强调文字颜色 1" xfId="26"/>
    <cellStyle name="20% - 强调文字颜色 3" xfId="27"/>
    <cellStyle name="60% - 着色 2" xfId="28"/>
    <cellStyle name="输入" xfId="29"/>
    <cellStyle name="20% - 强调文字颜色 4" xfId="30"/>
    <cellStyle name="60% - 着色 3" xfId="31"/>
    <cellStyle name="20% - 强调文字颜色 5" xfId="32"/>
    <cellStyle name="60% - 着色 4" xfId="33"/>
    <cellStyle name="强调文字颜色 1" xfId="34"/>
    <cellStyle name="20% - 强调文字颜色 6" xfId="35"/>
    <cellStyle name="60% - 着色 5" xfId="36"/>
    <cellStyle name="链接单元格" xfId="37"/>
    <cellStyle name="强调文字颜色 2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20% - 着色 5" xfId="47"/>
    <cellStyle name="着色 1" xfId="48"/>
    <cellStyle name="着色 2" xfId="49"/>
    <cellStyle name="20% - 着色 6" xfId="50"/>
    <cellStyle name="40% - 强调文字颜色 1" xfId="51"/>
    <cellStyle name="40% - 强调文字颜色 2" xfId="52"/>
    <cellStyle name="40% - 强调文字颜色 3" xfId="53"/>
    <cellStyle name="差" xfId="54"/>
    <cellStyle name="40% - 着色 2" xfId="55"/>
    <cellStyle name="40% - 着色 4" xfId="56"/>
    <cellStyle name="计算" xfId="57"/>
    <cellStyle name="40% - 着色 5" xfId="58"/>
    <cellStyle name="好" xfId="59"/>
    <cellStyle name="40% - 着色 6" xfId="60"/>
    <cellStyle name="60% - 强调文字颜色 1" xfId="61"/>
    <cellStyle name="标题 3" xfId="62"/>
    <cellStyle name="60% - 强调文字颜色 2" xfId="63"/>
    <cellStyle name="标题 4" xfId="64"/>
    <cellStyle name="警告文本" xfId="65"/>
    <cellStyle name="60% - 强调文字颜色 3" xfId="66"/>
    <cellStyle name="60% - 强调文字颜色 4" xfId="67"/>
    <cellStyle name="输出" xfId="68"/>
    <cellStyle name="60% - 强调文字颜色 5" xfId="69"/>
    <cellStyle name="60% - 强调文字颜色 6" xfId="70"/>
    <cellStyle name="60% - 着色 6" xfId="71"/>
    <cellStyle name="强调文字颜色 3" xfId="72"/>
    <cellStyle name="标题 1" xfId="73"/>
    <cellStyle name="标题 2" xfId="74"/>
    <cellStyle name="汇总" xfId="75"/>
    <cellStyle name="检查单元格" xfId="76"/>
    <cellStyle name="强调文字颜色 5" xfId="77"/>
    <cellStyle name="强调文字颜色 6" xfId="78"/>
    <cellStyle name="适中" xfId="79"/>
    <cellStyle name="着色 5" xfId="80"/>
    <cellStyle name="着色 3" xfId="81"/>
    <cellStyle name="着色 4" xfId="82"/>
    <cellStyle name="着色 6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workbookViewId="0" topLeftCell="A1">
      <pane xSplit="1" ySplit="3" topLeftCell="B4" activePane="bottomRight" state="frozen"/>
      <selection pane="bottomRight" activeCell="O14" sqref="O14"/>
    </sheetView>
  </sheetViews>
  <sheetFormatPr defaultColWidth="9.00390625" defaultRowHeight="14.25"/>
  <cols>
    <col min="1" max="1" width="12.625" style="3" customWidth="1"/>
    <col min="2" max="3" width="9.50390625" style="3" customWidth="1"/>
    <col min="4" max="4" width="10.75390625" style="6" customWidth="1"/>
    <col min="5" max="5" width="11.00390625" style="6" customWidth="1"/>
    <col min="6" max="6" width="10.625" style="6" customWidth="1"/>
    <col min="7" max="7" width="10.375" style="6" customWidth="1"/>
    <col min="8" max="8" width="10.00390625" style="7" customWidth="1"/>
    <col min="9" max="9" width="11.125" style="3" customWidth="1"/>
    <col min="10" max="10" width="12.00390625" style="3" customWidth="1"/>
    <col min="11" max="11" width="11.25390625" style="3" customWidth="1"/>
    <col min="12" max="12" width="9.875" style="3" customWidth="1"/>
    <col min="13" max="251" width="9.00390625" style="3" customWidth="1"/>
  </cols>
  <sheetData>
    <row r="1" spans="1:12" s="1" customFormat="1" ht="48" customHeight="1">
      <c r="A1" s="8" t="s">
        <v>0</v>
      </c>
      <c r="B1" s="9"/>
      <c r="C1" s="9"/>
      <c r="D1" s="10"/>
      <c r="E1" s="10"/>
      <c r="F1" s="10"/>
      <c r="G1" s="10"/>
      <c r="H1" s="9"/>
      <c r="I1" s="9"/>
      <c r="J1" s="9"/>
      <c r="K1" s="9"/>
      <c r="L1" s="9"/>
    </row>
    <row r="2" spans="1:12" s="2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</row>
    <row r="3" spans="1:12" s="2" customFormat="1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23"/>
    </row>
    <row r="4" spans="1:12" s="2" customFormat="1" ht="30" customHeight="1">
      <c r="A4" s="13" t="s">
        <v>13</v>
      </c>
      <c r="B4" s="13">
        <v>1185</v>
      </c>
      <c r="C4" s="13">
        <v>40</v>
      </c>
      <c r="D4" s="13">
        <v>40</v>
      </c>
      <c r="E4" s="14">
        <f aca="true" t="shared" si="0" ref="E4:E15">C4*2</f>
        <v>80</v>
      </c>
      <c r="F4" s="14">
        <f aca="true" t="shared" si="1" ref="F4:F15">C4/2+1</f>
        <v>21</v>
      </c>
      <c r="G4" s="14">
        <f aca="true" t="shared" si="2" ref="G4:G15">C4+1</f>
        <v>41</v>
      </c>
      <c r="H4" s="14">
        <f aca="true" t="shared" si="3" ref="H4:H15">B4*0.14</f>
        <v>165.9</v>
      </c>
      <c r="I4" s="14">
        <f aca="true" t="shared" si="4" ref="I4:I15">B4*0.03</f>
        <v>35.55</v>
      </c>
      <c r="J4" s="14">
        <f aca="true" t="shared" si="5" ref="J4:J15">B4*0.03</f>
        <v>35.55</v>
      </c>
      <c r="K4" s="14">
        <f aca="true" t="shared" si="6" ref="K4:K15">C4*0.25</f>
        <v>10</v>
      </c>
      <c r="L4" s="14">
        <f aca="true" t="shared" si="7" ref="L4:L15">(B4/6)*0.05</f>
        <v>9.875</v>
      </c>
    </row>
    <row r="5" spans="1:12" s="3" customFormat="1" ht="30" customHeight="1">
      <c r="A5" s="13" t="s">
        <v>14</v>
      </c>
      <c r="B5" s="13">
        <v>1533</v>
      </c>
      <c r="C5" s="13">
        <v>48</v>
      </c>
      <c r="D5" s="13">
        <v>48</v>
      </c>
      <c r="E5" s="14">
        <f t="shared" si="0"/>
        <v>96</v>
      </c>
      <c r="F5" s="14">
        <f t="shared" si="1"/>
        <v>25</v>
      </c>
      <c r="G5" s="14">
        <f t="shared" si="2"/>
        <v>49</v>
      </c>
      <c r="H5" s="14">
        <f t="shared" si="3"/>
        <v>214.62000000000003</v>
      </c>
      <c r="I5" s="14">
        <f t="shared" si="4"/>
        <v>45.989999999999995</v>
      </c>
      <c r="J5" s="14">
        <f t="shared" si="5"/>
        <v>45.989999999999995</v>
      </c>
      <c r="K5" s="14">
        <f t="shared" si="6"/>
        <v>12</v>
      </c>
      <c r="L5" s="14">
        <f t="shared" si="7"/>
        <v>12.775</v>
      </c>
    </row>
    <row r="6" spans="1:12" s="3" customFormat="1" ht="30" customHeight="1">
      <c r="A6" s="13" t="s">
        <v>15</v>
      </c>
      <c r="B6" s="13">
        <v>1438</v>
      </c>
      <c r="C6" s="13">
        <v>48</v>
      </c>
      <c r="D6" s="13">
        <v>48</v>
      </c>
      <c r="E6" s="14">
        <f t="shared" si="0"/>
        <v>96</v>
      </c>
      <c r="F6" s="14">
        <f t="shared" si="1"/>
        <v>25</v>
      </c>
      <c r="G6" s="14">
        <f t="shared" si="2"/>
        <v>49</v>
      </c>
      <c r="H6" s="14">
        <f t="shared" si="3"/>
        <v>201.32000000000002</v>
      </c>
      <c r="I6" s="14">
        <f t="shared" si="4"/>
        <v>43.14</v>
      </c>
      <c r="J6" s="14">
        <f t="shared" si="5"/>
        <v>43.14</v>
      </c>
      <c r="K6" s="14">
        <f t="shared" si="6"/>
        <v>12</v>
      </c>
      <c r="L6" s="14">
        <f t="shared" si="7"/>
        <v>11.983333333333334</v>
      </c>
    </row>
    <row r="7" spans="1:12" s="3" customFormat="1" ht="30" customHeight="1">
      <c r="A7" s="13" t="s">
        <v>16</v>
      </c>
      <c r="B7" s="13">
        <v>1490</v>
      </c>
      <c r="C7" s="13">
        <v>50</v>
      </c>
      <c r="D7" s="13">
        <v>50</v>
      </c>
      <c r="E7" s="14">
        <f t="shared" si="0"/>
        <v>100</v>
      </c>
      <c r="F7" s="14">
        <f t="shared" si="1"/>
        <v>26</v>
      </c>
      <c r="G7" s="14">
        <f t="shared" si="2"/>
        <v>51</v>
      </c>
      <c r="H7" s="14">
        <f t="shared" si="3"/>
        <v>208.60000000000002</v>
      </c>
      <c r="I7" s="14">
        <f t="shared" si="4"/>
        <v>44.699999999999996</v>
      </c>
      <c r="J7" s="14">
        <f t="shared" si="5"/>
        <v>44.699999999999996</v>
      </c>
      <c r="K7" s="14">
        <f t="shared" si="6"/>
        <v>12.5</v>
      </c>
      <c r="L7" s="14">
        <f t="shared" si="7"/>
        <v>12.416666666666668</v>
      </c>
    </row>
    <row r="8" spans="1:12" s="3" customFormat="1" ht="30" customHeight="1">
      <c r="A8" s="13" t="s">
        <v>17</v>
      </c>
      <c r="B8" s="13">
        <v>1459</v>
      </c>
      <c r="C8" s="13">
        <v>51</v>
      </c>
      <c r="D8" s="13">
        <v>51</v>
      </c>
      <c r="E8" s="14">
        <f t="shared" si="0"/>
        <v>102</v>
      </c>
      <c r="F8" s="14">
        <f t="shared" si="1"/>
        <v>26.5</v>
      </c>
      <c r="G8" s="14">
        <f t="shared" si="2"/>
        <v>52</v>
      </c>
      <c r="H8" s="14">
        <f t="shared" si="3"/>
        <v>204.26000000000002</v>
      </c>
      <c r="I8" s="14">
        <f t="shared" si="4"/>
        <v>43.769999999999996</v>
      </c>
      <c r="J8" s="14">
        <f t="shared" si="5"/>
        <v>43.769999999999996</v>
      </c>
      <c r="K8" s="14">
        <f t="shared" si="6"/>
        <v>12.75</v>
      </c>
      <c r="L8" s="14">
        <f t="shared" si="7"/>
        <v>12.158333333333333</v>
      </c>
    </row>
    <row r="9" spans="1:12" s="3" customFormat="1" ht="30" customHeight="1">
      <c r="A9" s="13" t="s">
        <v>18</v>
      </c>
      <c r="B9" s="13">
        <v>1382</v>
      </c>
      <c r="C9" s="13">
        <v>48</v>
      </c>
      <c r="D9" s="13">
        <v>48</v>
      </c>
      <c r="E9" s="14">
        <f t="shared" si="0"/>
        <v>96</v>
      </c>
      <c r="F9" s="14">
        <f t="shared" si="1"/>
        <v>25</v>
      </c>
      <c r="G9" s="14">
        <f t="shared" si="2"/>
        <v>49</v>
      </c>
      <c r="H9" s="14">
        <f t="shared" si="3"/>
        <v>193.48000000000002</v>
      </c>
      <c r="I9" s="14">
        <f t="shared" si="4"/>
        <v>41.46</v>
      </c>
      <c r="J9" s="14">
        <f t="shared" si="5"/>
        <v>41.46</v>
      </c>
      <c r="K9" s="14">
        <f t="shared" si="6"/>
        <v>12</v>
      </c>
      <c r="L9" s="14">
        <f t="shared" si="7"/>
        <v>11.516666666666667</v>
      </c>
    </row>
    <row r="10" spans="1:12" s="3" customFormat="1" ht="30" customHeight="1">
      <c r="A10" s="13" t="s">
        <v>19</v>
      </c>
      <c r="B10" s="13">
        <v>1420</v>
      </c>
      <c r="C10" s="13">
        <v>45</v>
      </c>
      <c r="D10" s="13">
        <v>45</v>
      </c>
      <c r="E10" s="14">
        <f t="shared" si="0"/>
        <v>90</v>
      </c>
      <c r="F10" s="14">
        <f t="shared" si="1"/>
        <v>23.5</v>
      </c>
      <c r="G10" s="14">
        <f t="shared" si="2"/>
        <v>46</v>
      </c>
      <c r="H10" s="14">
        <f t="shared" si="3"/>
        <v>198.8</v>
      </c>
      <c r="I10" s="14">
        <f t="shared" si="4"/>
        <v>42.6</v>
      </c>
      <c r="J10" s="14">
        <f t="shared" si="5"/>
        <v>42.6</v>
      </c>
      <c r="K10" s="14">
        <f t="shared" si="6"/>
        <v>11.25</v>
      </c>
      <c r="L10" s="14">
        <f t="shared" si="7"/>
        <v>11.833333333333334</v>
      </c>
    </row>
    <row r="11" spans="1:12" s="3" customFormat="1" ht="30" customHeight="1">
      <c r="A11" s="13" t="s">
        <v>20</v>
      </c>
      <c r="B11" s="13">
        <v>1399</v>
      </c>
      <c r="C11" s="13">
        <v>47</v>
      </c>
      <c r="D11" s="13">
        <v>47</v>
      </c>
      <c r="E11" s="14">
        <f t="shared" si="0"/>
        <v>94</v>
      </c>
      <c r="F11" s="14">
        <f t="shared" si="1"/>
        <v>24.5</v>
      </c>
      <c r="G11" s="14">
        <f t="shared" si="2"/>
        <v>48</v>
      </c>
      <c r="H11" s="14">
        <f t="shared" si="3"/>
        <v>195.86</v>
      </c>
      <c r="I11" s="14">
        <f t="shared" si="4"/>
        <v>41.97</v>
      </c>
      <c r="J11" s="14">
        <f t="shared" si="5"/>
        <v>41.97</v>
      </c>
      <c r="K11" s="14">
        <f t="shared" si="6"/>
        <v>11.75</v>
      </c>
      <c r="L11" s="14">
        <f t="shared" si="7"/>
        <v>11.658333333333333</v>
      </c>
    </row>
    <row r="12" spans="1:12" s="3" customFormat="1" ht="30" customHeight="1">
      <c r="A12" s="13" t="s">
        <v>21</v>
      </c>
      <c r="B12" s="13">
        <v>702</v>
      </c>
      <c r="C12" s="13">
        <v>24</v>
      </c>
      <c r="D12" s="13">
        <v>24</v>
      </c>
      <c r="E12" s="14">
        <f t="shared" si="0"/>
        <v>48</v>
      </c>
      <c r="F12" s="14">
        <f t="shared" si="1"/>
        <v>13</v>
      </c>
      <c r="G12" s="14">
        <f t="shared" si="2"/>
        <v>25</v>
      </c>
      <c r="H12" s="14">
        <f t="shared" si="3"/>
        <v>98.28000000000002</v>
      </c>
      <c r="I12" s="14">
        <f t="shared" si="4"/>
        <v>21.06</v>
      </c>
      <c r="J12" s="14">
        <f t="shared" si="5"/>
        <v>21.06</v>
      </c>
      <c r="K12" s="14">
        <f t="shared" si="6"/>
        <v>6</v>
      </c>
      <c r="L12" s="14">
        <f t="shared" si="7"/>
        <v>5.8500000000000005</v>
      </c>
    </row>
    <row r="13" spans="1:12" s="3" customFormat="1" ht="30" customHeight="1">
      <c r="A13" s="13" t="s">
        <v>22</v>
      </c>
      <c r="B13" s="13">
        <v>1326</v>
      </c>
      <c r="C13" s="13">
        <v>47</v>
      </c>
      <c r="D13" s="13">
        <v>47</v>
      </c>
      <c r="E13" s="14">
        <f t="shared" si="0"/>
        <v>94</v>
      </c>
      <c r="F13" s="14">
        <f t="shared" si="1"/>
        <v>24.5</v>
      </c>
      <c r="G13" s="14">
        <f t="shared" si="2"/>
        <v>48</v>
      </c>
      <c r="H13" s="14">
        <f t="shared" si="3"/>
        <v>185.64000000000001</v>
      </c>
      <c r="I13" s="14">
        <f t="shared" si="4"/>
        <v>39.78</v>
      </c>
      <c r="J13" s="14">
        <f t="shared" si="5"/>
        <v>39.78</v>
      </c>
      <c r="K13" s="14">
        <f t="shared" si="6"/>
        <v>11.75</v>
      </c>
      <c r="L13" s="14">
        <f t="shared" si="7"/>
        <v>11.05</v>
      </c>
    </row>
    <row r="14" spans="1:12" s="3" customFormat="1" ht="30" customHeight="1">
      <c r="A14" s="13" t="s">
        <v>23</v>
      </c>
      <c r="B14" s="13">
        <v>783</v>
      </c>
      <c r="C14" s="13">
        <v>27</v>
      </c>
      <c r="D14" s="13">
        <v>27</v>
      </c>
      <c r="E14" s="14">
        <f t="shared" si="0"/>
        <v>54</v>
      </c>
      <c r="F14" s="14">
        <f t="shared" si="1"/>
        <v>14.5</v>
      </c>
      <c r="G14" s="14">
        <f t="shared" si="2"/>
        <v>28</v>
      </c>
      <c r="H14" s="14">
        <f t="shared" si="3"/>
        <v>109.62</v>
      </c>
      <c r="I14" s="14">
        <f t="shared" si="4"/>
        <v>23.49</v>
      </c>
      <c r="J14" s="14">
        <f t="shared" si="5"/>
        <v>23.49</v>
      </c>
      <c r="K14" s="14">
        <f t="shared" si="6"/>
        <v>6.75</v>
      </c>
      <c r="L14" s="14">
        <f t="shared" si="7"/>
        <v>6.525</v>
      </c>
    </row>
    <row r="15" spans="1:12" s="3" customFormat="1" ht="30" customHeight="1">
      <c r="A15" s="13" t="s">
        <v>24</v>
      </c>
      <c r="B15" s="15">
        <v>183</v>
      </c>
      <c r="C15" s="15">
        <v>6</v>
      </c>
      <c r="D15" s="15">
        <v>6</v>
      </c>
      <c r="E15" s="16">
        <f t="shared" si="0"/>
        <v>12</v>
      </c>
      <c r="F15" s="16">
        <f t="shared" si="1"/>
        <v>4</v>
      </c>
      <c r="G15" s="16">
        <f t="shared" si="2"/>
        <v>7</v>
      </c>
      <c r="H15" s="16">
        <f t="shared" si="3"/>
        <v>25.62</v>
      </c>
      <c r="I15" s="16">
        <f t="shared" si="4"/>
        <v>5.49</v>
      </c>
      <c r="J15" s="16">
        <f t="shared" si="5"/>
        <v>5.49</v>
      </c>
      <c r="K15" s="14">
        <f t="shared" si="6"/>
        <v>1.5</v>
      </c>
      <c r="L15" s="16">
        <v>2</v>
      </c>
    </row>
    <row r="16" spans="1:12" s="4" customFormat="1" ht="30" customHeight="1">
      <c r="A16" s="13" t="s">
        <v>25</v>
      </c>
      <c r="B16" s="13">
        <v>204</v>
      </c>
      <c r="C16" s="17" t="s">
        <v>26</v>
      </c>
      <c r="D16" s="18">
        <v>7</v>
      </c>
      <c r="E16" s="19">
        <v>14</v>
      </c>
      <c r="F16" s="20">
        <v>5</v>
      </c>
      <c r="G16" s="20">
        <v>8</v>
      </c>
      <c r="H16" s="20">
        <v>29</v>
      </c>
      <c r="I16" s="17" t="s">
        <v>26</v>
      </c>
      <c r="J16" s="17" t="s">
        <v>26</v>
      </c>
      <c r="K16" s="24" t="s">
        <v>26</v>
      </c>
      <c r="L16" s="17" t="s">
        <v>26</v>
      </c>
    </row>
    <row r="17" spans="1:251" s="5" customFormat="1" ht="27" customHeight="1">
      <c r="A17" s="14" t="s">
        <v>27</v>
      </c>
      <c r="B17" s="21">
        <f>SUM(B4:B16)</f>
        <v>14504</v>
      </c>
      <c r="C17" s="21">
        <f>SUM(C4:C16)</f>
        <v>481</v>
      </c>
      <c r="D17" s="14">
        <f>SUM(D4:D16)</f>
        <v>488</v>
      </c>
      <c r="E17" s="14">
        <f>SUM(E4:E16)</f>
        <v>976</v>
      </c>
      <c r="F17" s="14">
        <f aca="true" t="shared" si="8" ref="D17:J17">SUM(F4:F16)</f>
        <v>257.5</v>
      </c>
      <c r="G17" s="14">
        <f t="shared" si="8"/>
        <v>501</v>
      </c>
      <c r="H17" s="14">
        <f t="shared" si="8"/>
        <v>2031</v>
      </c>
      <c r="I17" s="14">
        <f t="shared" si="8"/>
        <v>429</v>
      </c>
      <c r="J17" s="14">
        <f t="shared" si="8"/>
        <v>429</v>
      </c>
      <c r="K17" s="14">
        <v>122</v>
      </c>
      <c r="L17" s="14">
        <v>121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.03888888888888889" right="0.03888888888888889" top="0.2" bottom="0.3145833333333333" header="0.4722222222222222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Sky123.Org</cp:lastModifiedBy>
  <cp:lastPrinted>2014-09-16T06:53:14Z</cp:lastPrinted>
  <dcterms:created xsi:type="dcterms:W3CDTF">2006-08-15T07:40:15Z</dcterms:created>
  <dcterms:modified xsi:type="dcterms:W3CDTF">2015-09-21T07:12:28Z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